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bjoer\Documents\_10_Fussball VfB Bodenheim AH\Hallenturnier24\"/>
    </mc:Choice>
  </mc:AlternateContent>
  <xr:revisionPtr revIDLastSave="0" documentId="13_ncr:1_{B4DE9551-D218-43D8-ACD8-E7D991E9905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pielplan" sheetId="1" r:id="rId1"/>
    <sheet name="Tabellen Vorrunde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1" l="1"/>
  <c r="C43" i="1" s="1"/>
  <c r="C47" i="1" s="1"/>
  <c r="C48" i="1" s="1"/>
  <c r="C23" i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N12" i="2" l="1"/>
  <c r="F14" i="2" s="1"/>
  <c r="L12" i="2"/>
  <c r="H14" i="2" s="1"/>
  <c r="Q14" i="2"/>
  <c r="L15" i="2" s="1"/>
  <c r="O14" i="2"/>
  <c r="N15" i="2" s="1"/>
  <c r="Q13" i="2"/>
  <c r="I15" i="2" s="1"/>
  <c r="O13" i="2"/>
  <c r="K15" i="2" s="1"/>
  <c r="N13" i="2"/>
  <c r="I14" i="2" s="1"/>
  <c r="L13" i="2"/>
  <c r="K14" i="2" s="1"/>
  <c r="Q12" i="2"/>
  <c r="F15" i="2" s="1"/>
  <c r="O12" i="2"/>
  <c r="H15" i="2" s="1"/>
  <c r="K12" i="2"/>
  <c r="I12" i="2"/>
  <c r="H13" i="2" s="1"/>
  <c r="K7" i="2"/>
  <c r="O5" i="2" s="1"/>
  <c r="I7" i="2"/>
  <c r="Q5" i="2" s="1"/>
  <c r="K6" i="2"/>
  <c r="L5" i="2" s="1"/>
  <c r="I6" i="2"/>
  <c r="N5" i="2" s="1"/>
  <c r="H7" i="2"/>
  <c r="O4" i="2" s="1"/>
  <c r="F7" i="2"/>
  <c r="Q4" i="2" s="1"/>
  <c r="H6" i="2"/>
  <c r="L4" i="2" s="1"/>
  <c r="F6" i="2"/>
  <c r="N4" i="2" s="1"/>
  <c r="Q6" i="2"/>
  <c r="O6" i="2"/>
  <c r="N7" i="2"/>
  <c r="L7" i="2"/>
  <c r="H5" i="2"/>
  <c r="F5" i="2"/>
  <c r="X15" i="2" l="1"/>
  <c r="X13" i="2"/>
  <c r="X14" i="2"/>
  <c r="U12" i="2"/>
  <c r="S12" i="2"/>
  <c r="R12" i="2"/>
  <c r="V12" i="2"/>
  <c r="R14" i="2"/>
  <c r="V14" i="2"/>
  <c r="U14" i="2"/>
  <c r="S14" i="2"/>
  <c r="V15" i="2"/>
  <c r="U15" i="2"/>
  <c r="S15" i="2"/>
  <c r="R15" i="2"/>
  <c r="F13" i="2"/>
  <c r="X12" i="2"/>
  <c r="X6" i="2"/>
  <c r="R7" i="2"/>
  <c r="V7" i="2"/>
  <c r="V6" i="2"/>
  <c r="U6" i="2"/>
  <c r="R6" i="2"/>
  <c r="S6" i="2"/>
  <c r="X7" i="2"/>
  <c r="U7" i="2"/>
  <c r="S7" i="2"/>
  <c r="K4" i="2"/>
  <c r="X4" i="2" s="1"/>
  <c r="V5" i="2"/>
  <c r="R5" i="2"/>
  <c r="I4" i="2"/>
  <c r="X5" i="2"/>
  <c r="S5" i="2"/>
  <c r="U5" i="2"/>
  <c r="B5" i="2"/>
  <c r="I2" i="2" s="1"/>
  <c r="B6" i="2"/>
  <c r="L2" i="2" s="1"/>
  <c r="B7" i="2"/>
  <c r="O2" i="2" s="1"/>
  <c r="I34" i="1"/>
  <c r="D34" i="1"/>
  <c r="I32" i="1"/>
  <c r="D32" i="1"/>
  <c r="I33" i="1"/>
  <c r="D33" i="1"/>
  <c r="I31" i="1"/>
  <c r="D31" i="1"/>
  <c r="I30" i="1"/>
  <c r="D30" i="1"/>
  <c r="I28" i="1"/>
  <c r="D28" i="1"/>
  <c r="I29" i="1"/>
  <c r="D29" i="1"/>
  <c r="I27" i="1"/>
  <c r="D27" i="1"/>
  <c r="I26" i="1"/>
  <c r="D26" i="1"/>
  <c r="I24" i="1"/>
  <c r="D24" i="1"/>
  <c r="I25" i="1"/>
  <c r="D25" i="1"/>
  <c r="I23" i="1"/>
  <c r="D23" i="1"/>
  <c r="Y15" i="2" l="1"/>
  <c r="T15" i="2"/>
  <c r="Z15" i="2" s="1"/>
  <c r="T14" i="2"/>
  <c r="Z14" i="2" s="1"/>
  <c r="Y14" i="2"/>
  <c r="Y12" i="2"/>
  <c r="T12" i="2"/>
  <c r="Z12" i="2" s="1"/>
  <c r="S13" i="2"/>
  <c r="R13" i="2"/>
  <c r="V13" i="2"/>
  <c r="Y13" i="2" s="1"/>
  <c r="U13" i="2"/>
  <c r="Y7" i="2"/>
  <c r="Y6" i="2"/>
  <c r="Y5" i="2"/>
  <c r="T7" i="2"/>
  <c r="Z7" i="2" s="1"/>
  <c r="T6" i="2"/>
  <c r="Z6" i="2" s="1"/>
  <c r="T5" i="2"/>
  <c r="Z5" i="2" s="1"/>
  <c r="V4" i="2"/>
  <c r="Y4" i="2" s="1"/>
  <c r="S4" i="2"/>
  <c r="R4" i="2"/>
  <c r="U4" i="2"/>
  <c r="B13" i="2"/>
  <c r="I10" i="2" s="1"/>
  <c r="B14" i="2"/>
  <c r="L10" i="2" s="1"/>
  <c r="B15" i="2"/>
  <c r="O10" i="2" s="1"/>
  <c r="B12" i="2"/>
  <c r="F10" i="2" s="1"/>
  <c r="B4" i="2"/>
  <c r="F2" i="2" s="1"/>
  <c r="T13" i="2" l="1"/>
  <c r="Z13" i="2" s="1"/>
  <c r="T4" i="2"/>
  <c r="Z4" i="2" s="1"/>
</calcChain>
</file>

<file path=xl/sharedStrings.xml><?xml version="1.0" encoding="utf-8"?>
<sst xmlns="http://schemas.openxmlformats.org/spreadsheetml/2006/main" count="164" uniqueCount="48">
  <si>
    <t>Spielplan zum Hallenfußballturnier</t>
  </si>
  <si>
    <t>Vorrunde</t>
  </si>
  <si>
    <t>Uhrzeit:</t>
  </si>
  <si>
    <t>Uhr</t>
  </si>
  <si>
    <t>Endrunde</t>
  </si>
  <si>
    <t>Spielzeit:</t>
  </si>
  <si>
    <t>x</t>
  </si>
  <si>
    <t>min</t>
  </si>
  <si>
    <t>Wechselzeit:</t>
  </si>
  <si>
    <t>GRUPPE A</t>
  </si>
  <si>
    <t>GRUPPE B</t>
  </si>
  <si>
    <t>VfB Bodenheim 09 e.V.</t>
  </si>
  <si>
    <t>Nr.</t>
  </si>
  <si>
    <t>Grp.</t>
  </si>
  <si>
    <t>Uhrzeit</t>
  </si>
  <si>
    <t>Spielpaarung</t>
  </si>
  <si>
    <t>Ergebnis</t>
  </si>
  <si>
    <t>B</t>
  </si>
  <si>
    <t>A</t>
  </si>
  <si>
    <t>:</t>
  </si>
  <si>
    <t>Spiele</t>
  </si>
  <si>
    <t>g</t>
  </si>
  <si>
    <t>u</t>
  </si>
  <si>
    <t>v</t>
  </si>
  <si>
    <t>Tore</t>
  </si>
  <si>
    <t xml:space="preserve">Diff. </t>
  </si>
  <si>
    <t>Pkt.</t>
  </si>
  <si>
    <t>Erster Gruppe A</t>
  </si>
  <si>
    <t>Erster Gruppe B</t>
  </si>
  <si>
    <t>Zweiter Gruppe A</t>
  </si>
  <si>
    <t>Zweiter Gruppe B</t>
  </si>
  <si>
    <t>Halbfinale</t>
  </si>
  <si>
    <t>-</t>
  </si>
  <si>
    <t>Platzierung</t>
  </si>
  <si>
    <t>Ü50 All-Star-Cup - VfB Bodenheim 1909 e.V.</t>
  </si>
  <si>
    <t>Finals (Spiel um Platz 3. im 9-Meterschießen)</t>
  </si>
  <si>
    <t>PAUSE</t>
  </si>
  <si>
    <t>Verlierer Spiel 13</t>
  </si>
  <si>
    <t>Verlierer Spiel 14</t>
  </si>
  <si>
    <t>Sieger Spiel 14</t>
  </si>
  <si>
    <t>Sieger Spiel 13</t>
  </si>
  <si>
    <t>TSG Drais 1876 e.V.</t>
  </si>
  <si>
    <t>Offenbacher F.C. Kickers 1901 e.V.</t>
  </si>
  <si>
    <t>SV BW Münster-Sarmsheim 1918 e.V.</t>
  </si>
  <si>
    <t xml:space="preserve">ZDF Sport Soma </t>
  </si>
  <si>
    <t>VfR Wormatia 08 Worms e.V.</t>
  </si>
  <si>
    <t>SG 01 Hoechst Classique e.V.</t>
  </si>
  <si>
    <t>SV Darmstadt 98 e.V.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</si>
</sst>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22"/>
      <name val="Arial"/>
      <family val="2"/>
    </font>
    <font>
      <sz val="11"/>
      <color theme="1"/>
      <name val="Arial"/>
      <family val="2"/>
    </font>
    <font>
      <sz val="18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sz val="24"/>
      <name val="Arial"/>
      <family val="2"/>
    </font>
    <font>
      <sz val="24"/>
      <color theme="1"/>
      <name val="Calibri"/>
      <family val="2"/>
      <scheme val="minor"/>
    </font>
    <font>
      <b/>
      <sz val="36"/>
      <name val="Arial"/>
      <family val="2"/>
    </font>
    <font>
      <b/>
      <sz val="3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0" borderId="0" xfId="0" applyFont="1"/>
    <xf numFmtId="20" fontId="2" fillId="0" borderId="0" xfId="0" applyNumberFormat="1" applyFont="1"/>
    <xf numFmtId="0" fontId="2" fillId="0" borderId="0" xfId="0" applyFont="1" applyAlignment="1">
      <alignment horizontal="center"/>
    </xf>
    <xf numFmtId="0" fontId="1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0" xfId="0" applyFont="1"/>
    <xf numFmtId="0" fontId="6" fillId="0" borderId="0" xfId="0" applyFont="1"/>
    <xf numFmtId="0" fontId="7" fillId="0" borderId="0" xfId="0" applyFont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5" xfId="0" applyFont="1" applyBorder="1"/>
    <xf numFmtId="0" fontId="2" fillId="0" borderId="12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4" fillId="4" borderId="4" xfId="0" applyFont="1" applyFill="1" applyBorder="1"/>
    <xf numFmtId="0" fontId="4" fillId="4" borderId="1" xfId="0" applyFont="1" applyFill="1" applyBorder="1"/>
    <xf numFmtId="0" fontId="2" fillId="4" borderId="2" xfId="0" applyFont="1" applyFill="1" applyBorder="1"/>
    <xf numFmtId="0" fontId="2" fillId="4" borderId="3" xfId="0" applyFont="1" applyFill="1" applyBorder="1"/>
    <xf numFmtId="0" fontId="2" fillId="0" borderId="4" xfId="0" applyFont="1" applyBorder="1" applyAlignment="1">
      <alignment horizontal="center" vertical="center"/>
    </xf>
    <xf numFmtId="20" fontId="2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6" borderId="1" xfId="0" applyFont="1" applyFill="1" applyBorder="1" applyAlignment="1">
      <alignment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2" fillId="5" borderId="4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2" fillId="2" borderId="2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0" borderId="0" xfId="0" applyFont="1" applyAlignment="1">
      <alignment horizontal="left"/>
    </xf>
    <xf numFmtId="0" fontId="10" fillId="0" borderId="0" xfId="0" applyFont="1" applyAlignment="1" applyProtection="1">
      <alignment horizontal="left" vertical="center" shrinkToFit="1"/>
      <protection locked="0"/>
    </xf>
    <xf numFmtId="0" fontId="11" fillId="0" borderId="0" xfId="0" applyFont="1" applyAlignment="1">
      <alignment horizontal="left" vertical="center" shrinkToFit="1"/>
    </xf>
    <xf numFmtId="0" fontId="8" fillId="0" borderId="0" xfId="0" applyFont="1" applyAlignment="1" applyProtection="1">
      <alignment horizontal="left" vertical="center" shrinkToFit="1"/>
      <protection locked="0"/>
    </xf>
    <xf numFmtId="0" fontId="9" fillId="0" borderId="0" xfId="0" applyFont="1" applyAlignment="1">
      <alignment horizontal="left" vertical="center" shrinkToFit="1"/>
    </xf>
    <xf numFmtId="0" fontId="4" fillId="3" borderId="1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4" fillId="4" borderId="6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0" fillId="0" borderId="2" xfId="0" applyBorder="1"/>
    <xf numFmtId="0" fontId="0" fillId="0" borderId="3" xfId="0" applyBorder="1"/>
    <xf numFmtId="0" fontId="2" fillId="5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 textRotation="90"/>
    </xf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6" xfId="0" applyFont="1" applyBorder="1" applyAlignment="1">
      <alignment horizontal="center" textRotation="90" wrapText="1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2" fillId="0" borderId="4" xfId="0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414B"/>
      <color rgb="FF002F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57150</xdr:colOff>
      <xdr:row>0</xdr:row>
      <xdr:rowOff>69850</xdr:rowOff>
    </xdr:from>
    <xdr:to>
      <xdr:col>21</xdr:col>
      <xdr:colOff>240152</xdr:colOff>
      <xdr:row>4</xdr:row>
      <xdr:rowOff>209669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60B8CFFE-E630-0FD9-1371-512631ED34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85150" y="69850"/>
          <a:ext cx="1402202" cy="13717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K49"/>
  <sheetViews>
    <sheetView showGridLines="0" tabSelected="1" workbookViewId="0">
      <selection activeCell="W3" sqref="W3"/>
    </sheetView>
  </sheetViews>
  <sheetFormatPr baseColWidth="10" defaultColWidth="11.453125" defaultRowHeight="14" x14ac:dyDescent="0.3"/>
  <cols>
    <col min="1" max="1" width="4.1796875" style="1" customWidth="1"/>
    <col min="2" max="2" width="5.81640625" style="1" customWidth="1"/>
    <col min="3" max="3" width="10.7265625" style="1" customWidth="1"/>
    <col min="4" max="5" width="12.7265625" style="1" customWidth="1"/>
    <col min="6" max="6" width="4.7265625" style="1" customWidth="1"/>
    <col min="7" max="7" width="6.7265625" style="1" customWidth="1"/>
    <col min="8" max="8" width="2.7265625" style="1" customWidth="1"/>
    <col min="9" max="9" width="4.7265625" style="1" customWidth="1"/>
    <col min="10" max="10" width="6.7265625" style="1" customWidth="1"/>
    <col min="11" max="11" width="8.7265625" style="1" customWidth="1"/>
    <col min="12" max="12" width="5.7265625" style="1" customWidth="1"/>
    <col min="13" max="14" width="6.7265625" style="1" customWidth="1"/>
    <col min="15" max="15" width="1.7265625" style="1" customWidth="1"/>
    <col min="16" max="16" width="2.7265625" style="1" customWidth="1"/>
    <col min="17" max="17" width="4.7265625" style="1" customWidth="1"/>
    <col min="18" max="18" width="2.7265625" style="1" customWidth="1"/>
    <col min="19" max="19" width="4.7265625" style="1" customWidth="1"/>
    <col min="20" max="20" width="10.7265625" style="1" customWidth="1"/>
    <col min="21" max="21" width="6.7265625" style="1" customWidth="1"/>
    <col min="22" max="22" width="7.7265625" style="1" customWidth="1"/>
    <col min="23" max="23" width="14.7265625" style="1" customWidth="1"/>
    <col min="24" max="24" width="2.7265625" style="1" customWidth="1"/>
    <col min="25" max="28" width="11.7265625" style="1" customWidth="1"/>
    <col min="29" max="29" width="10.81640625" style="1" customWidth="1"/>
    <col min="30" max="16384" width="11.453125" style="1"/>
  </cols>
  <sheetData>
    <row r="2" spans="1:37" ht="46" x14ac:dyDescent="0.3">
      <c r="A2" s="53"/>
      <c r="B2" s="54" t="s">
        <v>0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7" ht="31" x14ac:dyDescent="0.3">
      <c r="B3" s="56" t="s">
        <v>34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</row>
    <row r="4" spans="1:37" ht="6" customHeight="1" x14ac:dyDescent="0.3"/>
    <row r="5" spans="1:37" ht="20" x14ac:dyDescent="0.4">
      <c r="B5" s="11" t="s">
        <v>1</v>
      </c>
    </row>
    <row r="6" spans="1:37" ht="6.75" customHeight="1" x14ac:dyDescent="0.3"/>
    <row r="7" spans="1:37" x14ac:dyDescent="0.3">
      <c r="C7" s="9" t="s">
        <v>2</v>
      </c>
      <c r="D7" s="2">
        <v>0.77083333333333337</v>
      </c>
      <c r="E7" s="1" t="s">
        <v>3</v>
      </c>
      <c r="I7" s="9" t="s">
        <v>5</v>
      </c>
      <c r="K7" s="1">
        <v>1</v>
      </c>
      <c r="L7" s="3" t="s">
        <v>6</v>
      </c>
      <c r="M7" s="2">
        <v>9.0277777777777787E-3</v>
      </c>
      <c r="N7" s="1" t="s">
        <v>7</v>
      </c>
      <c r="S7" s="9" t="s">
        <v>8</v>
      </c>
      <c r="U7" s="2">
        <v>1.3888888888888889E-3</v>
      </c>
      <c r="V7" s="1" t="s">
        <v>7</v>
      </c>
    </row>
    <row r="8" spans="1:37" ht="6" customHeight="1" x14ac:dyDescent="0.3">
      <c r="L8" s="3"/>
    </row>
    <row r="9" spans="1:37" ht="20" x14ac:dyDescent="0.4">
      <c r="B9" s="11" t="s">
        <v>4</v>
      </c>
      <c r="L9" s="3"/>
    </row>
    <row r="10" spans="1:37" ht="6" customHeight="1" x14ac:dyDescent="0.3">
      <c r="L10" s="3"/>
    </row>
    <row r="11" spans="1:37" x14ac:dyDescent="0.3">
      <c r="C11" s="9" t="s">
        <v>2</v>
      </c>
      <c r="D11" s="2">
        <v>0.89583333333333337</v>
      </c>
      <c r="E11" s="1" t="s">
        <v>3</v>
      </c>
      <c r="I11" s="9" t="s">
        <v>5</v>
      </c>
      <c r="K11" s="1">
        <v>1</v>
      </c>
      <c r="L11" s="3" t="s">
        <v>6</v>
      </c>
      <c r="M11" s="2">
        <v>9.0277777777777787E-3</v>
      </c>
      <c r="N11" s="1" t="s">
        <v>7</v>
      </c>
      <c r="S11" s="9" t="s">
        <v>8</v>
      </c>
      <c r="U11" s="2">
        <v>1.3888888888888889E-3</v>
      </c>
      <c r="V11" s="1" t="s">
        <v>7</v>
      </c>
    </row>
    <row r="14" spans="1:37" ht="14.5" x14ac:dyDescent="0.35">
      <c r="C14" s="64" t="s">
        <v>9</v>
      </c>
      <c r="D14" s="65"/>
      <c r="E14" s="65"/>
      <c r="F14" s="7"/>
      <c r="G14" s="8"/>
      <c r="I14" s="58" t="s">
        <v>10</v>
      </c>
      <c r="J14" s="59"/>
      <c r="K14" s="59"/>
      <c r="L14" s="59"/>
      <c r="M14" s="59"/>
      <c r="N14" s="59"/>
      <c r="O14" s="59"/>
      <c r="P14" s="59"/>
      <c r="Q14" s="60"/>
    </row>
    <row r="15" spans="1:37" x14ac:dyDescent="0.3">
      <c r="C15" s="12" t="s">
        <v>11</v>
      </c>
      <c r="D15" s="13"/>
      <c r="E15" s="13"/>
      <c r="F15" s="13"/>
      <c r="G15" s="14"/>
      <c r="I15" s="12" t="s">
        <v>44</v>
      </c>
      <c r="J15" s="13"/>
      <c r="K15" s="13"/>
      <c r="L15" s="13"/>
      <c r="M15" s="13"/>
      <c r="N15" s="13"/>
      <c r="O15" s="13"/>
      <c r="P15" s="13"/>
      <c r="Q15" s="14"/>
    </row>
    <row r="16" spans="1:37" x14ac:dyDescent="0.3">
      <c r="C16" s="15" t="s">
        <v>41</v>
      </c>
      <c r="G16" s="16"/>
      <c r="I16" s="15" t="s">
        <v>45</v>
      </c>
      <c r="Q16" s="16"/>
    </row>
    <row r="17" spans="1:20" x14ac:dyDescent="0.3">
      <c r="C17" s="15" t="s">
        <v>42</v>
      </c>
      <c r="G17" s="16"/>
      <c r="I17" s="15" t="s">
        <v>46</v>
      </c>
      <c r="Q17" s="16"/>
    </row>
    <row r="18" spans="1:20" x14ac:dyDescent="0.3">
      <c r="C18" s="17" t="s">
        <v>43</v>
      </c>
      <c r="D18" s="18"/>
      <c r="E18" s="18"/>
      <c r="F18" s="18"/>
      <c r="G18" s="19"/>
      <c r="I18" s="17" t="s">
        <v>47</v>
      </c>
      <c r="J18" s="18"/>
      <c r="K18" s="18"/>
      <c r="L18" s="18"/>
      <c r="M18" s="18"/>
      <c r="N18" s="18"/>
      <c r="O18" s="18"/>
      <c r="P18" s="18"/>
      <c r="Q18" s="19"/>
    </row>
    <row r="20" spans="1:20" ht="18" x14ac:dyDescent="0.4">
      <c r="A20" s="10" t="s">
        <v>1</v>
      </c>
    </row>
    <row r="21" spans="1:20" ht="6" customHeight="1" x14ac:dyDescent="0.3"/>
    <row r="22" spans="1:20" x14ac:dyDescent="0.3">
      <c r="A22" s="20" t="s">
        <v>12</v>
      </c>
      <c r="B22" s="20" t="s">
        <v>13</v>
      </c>
      <c r="C22" s="20" t="s">
        <v>14</v>
      </c>
      <c r="D22" s="21" t="s">
        <v>15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3"/>
      <c r="Q22" s="61" t="s">
        <v>16</v>
      </c>
      <c r="R22" s="62"/>
      <c r="S22" s="63"/>
      <c r="T22" s="3"/>
    </row>
    <row r="23" spans="1:20" ht="19.5" customHeight="1" x14ac:dyDescent="0.3">
      <c r="A23" s="24">
        <v>1</v>
      </c>
      <c r="B23" s="33" t="s">
        <v>18</v>
      </c>
      <c r="C23" s="25">
        <f>D7</f>
        <v>0.77083333333333337</v>
      </c>
      <c r="D23" s="26" t="str">
        <f>C15</f>
        <v>VfB Bodenheim 09 e.V.</v>
      </c>
      <c r="E23" s="27"/>
      <c r="F23" s="27"/>
      <c r="G23" s="27"/>
      <c r="H23" s="28" t="s">
        <v>19</v>
      </c>
      <c r="I23" s="27" t="str">
        <f>C16</f>
        <v>TSG Drais 1876 e.V.</v>
      </c>
      <c r="J23" s="27"/>
      <c r="K23" s="27"/>
      <c r="L23" s="27"/>
      <c r="M23" s="27"/>
      <c r="N23" s="27"/>
      <c r="O23" s="27"/>
      <c r="P23" s="29"/>
      <c r="Q23" s="37" t="s">
        <v>32</v>
      </c>
      <c r="R23" s="31" t="s">
        <v>19</v>
      </c>
      <c r="S23" s="38" t="s">
        <v>32</v>
      </c>
    </row>
    <row r="24" spans="1:20" ht="19.5" customHeight="1" x14ac:dyDescent="0.3">
      <c r="A24" s="24">
        <v>2</v>
      </c>
      <c r="B24" s="34" t="s">
        <v>17</v>
      </c>
      <c r="C24" s="25">
        <f>C23+M$7+U$7</f>
        <v>0.78125</v>
      </c>
      <c r="D24" s="26" t="str">
        <f>I15</f>
        <v xml:space="preserve">ZDF Sport Soma </v>
      </c>
      <c r="E24" s="27"/>
      <c r="F24" s="27"/>
      <c r="G24" s="27"/>
      <c r="H24" s="28" t="s">
        <v>19</v>
      </c>
      <c r="I24" s="27" t="str">
        <f>I16</f>
        <v>VfR Wormatia 08 Worms e.V.</v>
      </c>
      <c r="J24" s="27"/>
      <c r="K24" s="27"/>
      <c r="L24" s="27"/>
      <c r="M24" s="27"/>
      <c r="N24" s="27"/>
      <c r="O24" s="27"/>
      <c r="P24" s="29"/>
      <c r="Q24" s="37" t="s">
        <v>32</v>
      </c>
      <c r="R24" s="31" t="s">
        <v>19</v>
      </c>
      <c r="S24" s="38" t="s">
        <v>32</v>
      </c>
    </row>
    <row r="25" spans="1:20" ht="19.5" customHeight="1" x14ac:dyDescent="0.3">
      <c r="A25" s="24">
        <v>3</v>
      </c>
      <c r="B25" s="33" t="s">
        <v>18</v>
      </c>
      <c r="C25" s="25">
        <f t="shared" ref="C25:C34" si="0">C24+M$7+U$7</f>
        <v>0.79166666666666663</v>
      </c>
      <c r="D25" s="26" t="str">
        <f>C17</f>
        <v>Offenbacher F.C. Kickers 1901 e.V.</v>
      </c>
      <c r="E25" s="27"/>
      <c r="F25" s="27"/>
      <c r="G25" s="27"/>
      <c r="H25" s="28" t="s">
        <v>19</v>
      </c>
      <c r="I25" s="27" t="str">
        <f>C18</f>
        <v>SV BW Münster-Sarmsheim 1918 e.V.</v>
      </c>
      <c r="J25" s="27"/>
      <c r="K25" s="27"/>
      <c r="L25" s="27"/>
      <c r="M25" s="27"/>
      <c r="N25" s="27"/>
      <c r="O25" s="27"/>
      <c r="P25" s="29"/>
      <c r="Q25" s="37" t="s">
        <v>32</v>
      </c>
      <c r="R25" s="31" t="s">
        <v>19</v>
      </c>
      <c r="S25" s="38" t="s">
        <v>32</v>
      </c>
    </row>
    <row r="26" spans="1:20" ht="19.5" customHeight="1" x14ac:dyDescent="0.3">
      <c r="A26" s="24">
        <v>4</v>
      </c>
      <c r="B26" s="34" t="s">
        <v>17</v>
      </c>
      <c r="C26" s="25">
        <f t="shared" si="0"/>
        <v>0.80208333333333326</v>
      </c>
      <c r="D26" s="26" t="str">
        <f>I17</f>
        <v>SG 01 Hoechst Classique e.V.</v>
      </c>
      <c r="E26" s="27"/>
      <c r="F26" s="27"/>
      <c r="G26" s="27"/>
      <c r="H26" s="28" t="s">
        <v>19</v>
      </c>
      <c r="I26" s="27" t="str">
        <f>I18</f>
        <v>SV Darmstadt 98 e.V.</v>
      </c>
      <c r="J26" s="27"/>
      <c r="K26" s="27"/>
      <c r="L26" s="27"/>
      <c r="M26" s="27"/>
      <c r="N26" s="27"/>
      <c r="O26" s="27"/>
      <c r="P26" s="29"/>
      <c r="Q26" s="37" t="s">
        <v>32</v>
      </c>
      <c r="R26" s="31" t="s">
        <v>19</v>
      </c>
      <c r="S26" s="38" t="s">
        <v>32</v>
      </c>
    </row>
    <row r="27" spans="1:20" ht="19.5" customHeight="1" x14ac:dyDescent="0.3">
      <c r="A27" s="24">
        <v>5</v>
      </c>
      <c r="B27" s="33" t="s">
        <v>18</v>
      </c>
      <c r="C27" s="25">
        <f t="shared" si="0"/>
        <v>0.81249999999999989</v>
      </c>
      <c r="D27" s="26" t="str">
        <f>C16</f>
        <v>TSG Drais 1876 e.V.</v>
      </c>
      <c r="E27" s="27"/>
      <c r="F27" s="27"/>
      <c r="G27" s="27"/>
      <c r="H27" s="28" t="s">
        <v>19</v>
      </c>
      <c r="I27" s="27" t="str">
        <f>C18</f>
        <v>SV BW Münster-Sarmsheim 1918 e.V.</v>
      </c>
      <c r="J27" s="27"/>
      <c r="K27" s="27"/>
      <c r="L27" s="27"/>
      <c r="M27" s="27"/>
      <c r="N27" s="27"/>
      <c r="O27" s="27"/>
      <c r="P27" s="29"/>
      <c r="Q27" s="37" t="s">
        <v>32</v>
      </c>
      <c r="R27" s="31" t="s">
        <v>19</v>
      </c>
      <c r="S27" s="38" t="s">
        <v>32</v>
      </c>
    </row>
    <row r="28" spans="1:20" ht="19.5" customHeight="1" x14ac:dyDescent="0.3">
      <c r="A28" s="24">
        <v>6</v>
      </c>
      <c r="B28" s="34" t="s">
        <v>17</v>
      </c>
      <c r="C28" s="25">
        <f t="shared" si="0"/>
        <v>0.82291666666666652</v>
      </c>
      <c r="D28" s="26" t="str">
        <f>I16</f>
        <v>VfR Wormatia 08 Worms e.V.</v>
      </c>
      <c r="E28" s="27"/>
      <c r="F28" s="27"/>
      <c r="G28" s="27"/>
      <c r="H28" s="28" t="s">
        <v>19</v>
      </c>
      <c r="I28" s="27" t="str">
        <f>I18</f>
        <v>SV Darmstadt 98 e.V.</v>
      </c>
      <c r="J28" s="27"/>
      <c r="K28" s="27"/>
      <c r="L28" s="27"/>
      <c r="M28" s="27"/>
      <c r="N28" s="27"/>
      <c r="O28" s="27"/>
      <c r="P28" s="29"/>
      <c r="Q28" s="37" t="s">
        <v>32</v>
      </c>
      <c r="R28" s="31" t="s">
        <v>19</v>
      </c>
      <c r="S28" s="38" t="s">
        <v>32</v>
      </c>
    </row>
    <row r="29" spans="1:20" ht="19.5" customHeight="1" x14ac:dyDescent="0.3">
      <c r="A29" s="24">
        <v>7</v>
      </c>
      <c r="B29" s="33" t="s">
        <v>18</v>
      </c>
      <c r="C29" s="25">
        <f t="shared" si="0"/>
        <v>0.83333333333333315</v>
      </c>
      <c r="D29" s="26" t="str">
        <f>C15</f>
        <v>VfB Bodenheim 09 e.V.</v>
      </c>
      <c r="E29" s="27"/>
      <c r="F29" s="27"/>
      <c r="G29" s="27"/>
      <c r="H29" s="28" t="s">
        <v>19</v>
      </c>
      <c r="I29" s="27" t="str">
        <f>C17</f>
        <v>Offenbacher F.C. Kickers 1901 e.V.</v>
      </c>
      <c r="J29" s="27"/>
      <c r="K29" s="27"/>
      <c r="L29" s="27"/>
      <c r="M29" s="27"/>
      <c r="N29" s="27"/>
      <c r="O29" s="27"/>
      <c r="P29" s="29"/>
      <c r="Q29" s="37" t="s">
        <v>32</v>
      </c>
      <c r="R29" s="31" t="s">
        <v>19</v>
      </c>
      <c r="S29" s="38" t="s">
        <v>32</v>
      </c>
    </row>
    <row r="30" spans="1:20" ht="19.5" customHeight="1" x14ac:dyDescent="0.3">
      <c r="A30" s="24">
        <v>8</v>
      </c>
      <c r="B30" s="34" t="s">
        <v>17</v>
      </c>
      <c r="C30" s="25">
        <f t="shared" si="0"/>
        <v>0.84374999999999978</v>
      </c>
      <c r="D30" s="26" t="str">
        <f>I15</f>
        <v xml:space="preserve">ZDF Sport Soma </v>
      </c>
      <c r="E30" s="27"/>
      <c r="F30" s="27"/>
      <c r="G30" s="27"/>
      <c r="H30" s="28" t="s">
        <v>19</v>
      </c>
      <c r="I30" s="27" t="str">
        <f>I17</f>
        <v>SG 01 Hoechst Classique e.V.</v>
      </c>
      <c r="J30" s="27"/>
      <c r="K30" s="27"/>
      <c r="L30" s="27"/>
      <c r="M30" s="27"/>
      <c r="N30" s="27"/>
      <c r="O30" s="27"/>
      <c r="P30" s="29"/>
      <c r="Q30" s="37" t="s">
        <v>32</v>
      </c>
      <c r="R30" s="31" t="s">
        <v>19</v>
      </c>
      <c r="S30" s="38" t="s">
        <v>32</v>
      </c>
    </row>
    <row r="31" spans="1:20" ht="19.5" customHeight="1" x14ac:dyDescent="0.3">
      <c r="A31" s="24">
        <v>9</v>
      </c>
      <c r="B31" s="33" t="s">
        <v>18</v>
      </c>
      <c r="C31" s="25">
        <f t="shared" si="0"/>
        <v>0.85416666666666641</v>
      </c>
      <c r="D31" s="26" t="str">
        <f>C18</f>
        <v>SV BW Münster-Sarmsheim 1918 e.V.</v>
      </c>
      <c r="E31" s="27"/>
      <c r="F31" s="27"/>
      <c r="G31" s="27"/>
      <c r="H31" s="28" t="s">
        <v>19</v>
      </c>
      <c r="I31" s="27" t="str">
        <f>C15</f>
        <v>VfB Bodenheim 09 e.V.</v>
      </c>
      <c r="J31" s="27"/>
      <c r="K31" s="27"/>
      <c r="L31" s="27"/>
      <c r="M31" s="27"/>
      <c r="N31" s="27"/>
      <c r="O31" s="27"/>
      <c r="P31" s="29"/>
      <c r="Q31" s="37" t="s">
        <v>32</v>
      </c>
      <c r="R31" s="31" t="s">
        <v>19</v>
      </c>
      <c r="S31" s="38" t="s">
        <v>32</v>
      </c>
    </row>
    <row r="32" spans="1:20" ht="19.5" customHeight="1" x14ac:dyDescent="0.3">
      <c r="A32" s="24">
        <v>10</v>
      </c>
      <c r="B32" s="34" t="s">
        <v>17</v>
      </c>
      <c r="C32" s="25">
        <f t="shared" si="0"/>
        <v>0.86458333333333304</v>
      </c>
      <c r="D32" s="26" t="str">
        <f>I18</f>
        <v>SV Darmstadt 98 e.V.</v>
      </c>
      <c r="E32" s="27"/>
      <c r="F32" s="27"/>
      <c r="G32" s="27"/>
      <c r="H32" s="28" t="s">
        <v>19</v>
      </c>
      <c r="I32" s="27" t="str">
        <f>I15</f>
        <v xml:space="preserve">ZDF Sport Soma </v>
      </c>
      <c r="J32" s="27"/>
      <c r="K32" s="27"/>
      <c r="L32" s="27"/>
      <c r="M32" s="27"/>
      <c r="N32" s="27"/>
      <c r="O32" s="27"/>
      <c r="P32" s="29"/>
      <c r="Q32" s="37" t="s">
        <v>32</v>
      </c>
      <c r="R32" s="31" t="s">
        <v>19</v>
      </c>
      <c r="S32" s="38" t="s">
        <v>32</v>
      </c>
    </row>
    <row r="33" spans="1:19" ht="19.5" customHeight="1" x14ac:dyDescent="0.3">
      <c r="A33" s="24">
        <v>11</v>
      </c>
      <c r="B33" s="33" t="s">
        <v>18</v>
      </c>
      <c r="C33" s="25">
        <f t="shared" si="0"/>
        <v>0.87499999999999967</v>
      </c>
      <c r="D33" s="26" t="str">
        <f>C16</f>
        <v>TSG Drais 1876 e.V.</v>
      </c>
      <c r="E33" s="27"/>
      <c r="F33" s="27"/>
      <c r="G33" s="27"/>
      <c r="H33" s="28" t="s">
        <v>19</v>
      </c>
      <c r="I33" s="27" t="str">
        <f>C17</f>
        <v>Offenbacher F.C. Kickers 1901 e.V.</v>
      </c>
      <c r="J33" s="27"/>
      <c r="K33" s="27"/>
      <c r="L33" s="27"/>
      <c r="M33" s="27"/>
      <c r="N33" s="27"/>
      <c r="O33" s="27"/>
      <c r="P33" s="29"/>
      <c r="Q33" s="37" t="s">
        <v>32</v>
      </c>
      <c r="R33" s="31" t="s">
        <v>19</v>
      </c>
      <c r="S33" s="38" t="s">
        <v>32</v>
      </c>
    </row>
    <row r="34" spans="1:19" ht="19.5" customHeight="1" x14ac:dyDescent="0.3">
      <c r="A34" s="24">
        <v>12</v>
      </c>
      <c r="B34" s="34" t="s">
        <v>17</v>
      </c>
      <c r="C34" s="25">
        <f t="shared" si="0"/>
        <v>0.8854166666666663</v>
      </c>
      <c r="D34" s="26" t="str">
        <f>I16</f>
        <v>VfR Wormatia 08 Worms e.V.</v>
      </c>
      <c r="E34" s="27"/>
      <c r="F34" s="27"/>
      <c r="G34" s="27"/>
      <c r="H34" s="28" t="s">
        <v>19</v>
      </c>
      <c r="I34" s="27" t="str">
        <f>I17</f>
        <v>SG 01 Hoechst Classique e.V.</v>
      </c>
      <c r="J34" s="27"/>
      <c r="K34" s="27"/>
      <c r="L34" s="27"/>
      <c r="M34" s="27"/>
      <c r="N34" s="27"/>
      <c r="O34" s="27"/>
      <c r="P34" s="29"/>
      <c r="Q34" s="37" t="s">
        <v>32</v>
      </c>
      <c r="R34" s="31" t="s">
        <v>19</v>
      </c>
      <c r="S34" s="38" t="s">
        <v>32</v>
      </c>
    </row>
    <row r="35" spans="1:19" ht="13.5" customHeight="1" x14ac:dyDescent="0.3"/>
    <row r="36" spans="1:19" ht="13.5" customHeight="1" x14ac:dyDescent="0.3">
      <c r="A36" s="9" t="s">
        <v>36</v>
      </c>
    </row>
    <row r="37" spans="1:19" ht="13.5" customHeight="1" x14ac:dyDescent="0.3"/>
    <row r="38" spans="1:19" ht="20" x14ac:dyDescent="0.4">
      <c r="A38" s="11" t="s">
        <v>4</v>
      </c>
    </row>
    <row r="39" spans="1:19" ht="6" customHeight="1" x14ac:dyDescent="0.3">
      <c r="A39" s="9"/>
    </row>
    <row r="40" spans="1:19" x14ac:dyDescent="0.3">
      <c r="A40" s="35" t="s">
        <v>31</v>
      </c>
      <c r="B40" s="3"/>
      <c r="C40" s="3"/>
      <c r="H40" s="6"/>
    </row>
    <row r="41" spans="1:19" ht="6" customHeight="1" x14ac:dyDescent="0.3">
      <c r="A41" s="3"/>
      <c r="B41" s="3"/>
      <c r="C41" s="3"/>
      <c r="H41" s="6"/>
    </row>
    <row r="42" spans="1:19" ht="19.5" customHeight="1" x14ac:dyDescent="0.3">
      <c r="A42" s="24">
        <v>13</v>
      </c>
      <c r="B42" s="36"/>
      <c r="C42" s="25">
        <f>D11</f>
        <v>0.89583333333333337</v>
      </c>
      <c r="D42" s="51" t="s">
        <v>27</v>
      </c>
      <c r="E42" s="51"/>
      <c r="F42" s="51"/>
      <c r="G42" s="51"/>
      <c r="H42" s="28" t="s">
        <v>19</v>
      </c>
      <c r="I42" s="52" t="s">
        <v>30</v>
      </c>
      <c r="J42" s="52"/>
      <c r="K42" s="52"/>
      <c r="L42" s="52"/>
      <c r="M42" s="52"/>
      <c r="N42" s="52"/>
      <c r="O42" s="52"/>
      <c r="P42" s="52"/>
      <c r="Q42" s="30"/>
      <c r="R42" s="31" t="s">
        <v>19</v>
      </c>
      <c r="S42" s="32"/>
    </row>
    <row r="43" spans="1:19" ht="19.5" customHeight="1" x14ac:dyDescent="0.3">
      <c r="A43" s="24">
        <v>14</v>
      </c>
      <c r="B43" s="36"/>
      <c r="C43" s="25">
        <f>C42+M$7+U$7</f>
        <v>0.90625</v>
      </c>
      <c r="D43" s="52" t="s">
        <v>28</v>
      </c>
      <c r="E43" s="52"/>
      <c r="F43" s="52"/>
      <c r="G43" s="52"/>
      <c r="H43" s="28" t="s">
        <v>19</v>
      </c>
      <c r="I43" s="51" t="s">
        <v>29</v>
      </c>
      <c r="J43" s="51"/>
      <c r="K43" s="51"/>
      <c r="L43" s="51"/>
      <c r="M43" s="51"/>
      <c r="N43" s="51"/>
      <c r="O43" s="51"/>
      <c r="P43" s="51"/>
      <c r="Q43" s="30"/>
      <c r="R43" s="31" t="s">
        <v>19</v>
      </c>
      <c r="S43" s="32"/>
    </row>
    <row r="44" spans="1:19" x14ac:dyDescent="0.3">
      <c r="A44" s="3"/>
      <c r="B44" s="3"/>
      <c r="C44" s="3"/>
      <c r="H44" s="6"/>
    </row>
    <row r="45" spans="1:19" x14ac:dyDescent="0.3">
      <c r="A45" s="35" t="s">
        <v>35</v>
      </c>
      <c r="B45" s="3"/>
      <c r="C45" s="3"/>
      <c r="H45" s="6"/>
    </row>
    <row r="46" spans="1:19" ht="6" customHeight="1" x14ac:dyDescent="0.3">
      <c r="A46" s="3"/>
      <c r="B46" s="3"/>
      <c r="C46" s="3"/>
      <c r="H46" s="6"/>
    </row>
    <row r="47" spans="1:19" ht="19.5" customHeight="1" x14ac:dyDescent="0.3">
      <c r="A47" s="24">
        <v>15</v>
      </c>
      <c r="B47" s="36"/>
      <c r="C47" s="25">
        <f>C43+M11+U11</f>
        <v>0.91666666666666663</v>
      </c>
      <c r="D47" s="27" t="s">
        <v>37</v>
      </c>
      <c r="E47" s="27"/>
      <c r="F47" s="27"/>
      <c r="G47" s="27"/>
      <c r="H47" s="28" t="s">
        <v>19</v>
      </c>
      <c r="I47" s="27" t="s">
        <v>38</v>
      </c>
      <c r="J47" s="27"/>
      <c r="K47" s="27"/>
      <c r="L47" s="27"/>
      <c r="M47" s="27"/>
      <c r="N47" s="27"/>
      <c r="O47" s="27"/>
      <c r="P47" s="27"/>
      <c r="Q47" s="30"/>
      <c r="R47" s="31" t="s">
        <v>19</v>
      </c>
      <c r="S47" s="32"/>
    </row>
    <row r="48" spans="1:19" ht="19.5" customHeight="1" x14ac:dyDescent="0.3">
      <c r="A48" s="24">
        <v>16</v>
      </c>
      <c r="B48" s="36"/>
      <c r="C48" s="25">
        <f>C47+M11+U11</f>
        <v>0.92708333333333326</v>
      </c>
      <c r="D48" s="27" t="s">
        <v>39</v>
      </c>
      <c r="E48" s="27"/>
      <c r="F48" s="27"/>
      <c r="G48" s="27"/>
      <c r="H48" s="28" t="s">
        <v>19</v>
      </c>
      <c r="I48" s="27" t="s">
        <v>40</v>
      </c>
      <c r="J48" s="27"/>
      <c r="K48" s="27"/>
      <c r="L48" s="27"/>
      <c r="M48" s="27"/>
      <c r="N48" s="27"/>
      <c r="O48" s="27"/>
      <c r="P48" s="27"/>
      <c r="Q48" s="30"/>
      <c r="R48" s="31" t="s">
        <v>19</v>
      </c>
      <c r="S48" s="32"/>
    </row>
    <row r="49" spans="3:3" x14ac:dyDescent="0.3">
      <c r="C49" s="3"/>
    </row>
  </sheetData>
  <mergeCells count="5">
    <mergeCell ref="B2:V2"/>
    <mergeCell ref="B3:V3"/>
    <mergeCell ref="I14:Q14"/>
    <mergeCell ref="Q22:S22"/>
    <mergeCell ref="C14:E14"/>
  </mergeCells>
  <pageMargins left="0.7" right="0.7" top="0.78740157499999996" bottom="0.78740157499999996" header="0.3" footer="0.3"/>
  <pageSetup paperSize="9" orientation="portrait" horizontalDpi="1200" verticalDpi="1200" r:id="rId1"/>
  <ignoredErrors>
    <ignoredError sqref="I24:I25 D24:D25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AA15"/>
  <sheetViews>
    <sheetView showGridLines="0" workbookViewId="0">
      <selection activeCell="L35" sqref="L35"/>
    </sheetView>
  </sheetViews>
  <sheetFormatPr baseColWidth="10" defaultColWidth="11.453125" defaultRowHeight="14" x14ac:dyDescent="0.3"/>
  <cols>
    <col min="1" max="5" width="11.453125" style="1"/>
    <col min="6" max="6" width="4.7265625" style="1" customWidth="1"/>
    <col min="7" max="7" width="2.7265625" style="1" customWidth="1"/>
    <col min="8" max="9" width="4.7265625" style="1" customWidth="1"/>
    <col min="10" max="10" width="2.7265625" style="1" customWidth="1"/>
    <col min="11" max="12" width="4.7265625" style="1" customWidth="1"/>
    <col min="13" max="13" width="2.7265625" style="1" customWidth="1"/>
    <col min="14" max="15" width="4.7265625" style="1" customWidth="1"/>
    <col min="16" max="16" width="2.7265625" style="1" customWidth="1"/>
    <col min="17" max="17" width="4.7265625" style="1" customWidth="1"/>
    <col min="18" max="18" width="11.453125" style="1"/>
    <col min="19" max="21" width="6.7265625" style="1" customWidth="1"/>
    <col min="22" max="22" width="4.7265625" style="1" customWidth="1"/>
    <col min="23" max="23" width="2.7265625" style="1" customWidth="1"/>
    <col min="24" max="24" width="4.7265625" style="1" customWidth="1"/>
    <col min="25" max="26" width="11.453125" style="1"/>
    <col min="27" max="27" width="12.54296875" style="1" bestFit="1" customWidth="1"/>
    <col min="28" max="16384" width="11.453125" style="1"/>
  </cols>
  <sheetData>
    <row r="2" spans="2:27" ht="135" customHeight="1" x14ac:dyDescent="0.3">
      <c r="F2" s="74" t="str">
        <f>B4</f>
        <v>VfB Bodenheim 09 e.V.</v>
      </c>
      <c r="G2" s="75"/>
      <c r="H2" s="76"/>
      <c r="I2" s="74" t="str">
        <f>B5</f>
        <v>TSG Drais 1876 e.V.</v>
      </c>
      <c r="J2" s="75"/>
      <c r="K2" s="76"/>
      <c r="L2" s="74" t="str">
        <f>B6</f>
        <v>Offenbacher F.C. Kickers 1901 e.V.</v>
      </c>
      <c r="M2" s="75"/>
      <c r="N2" s="76"/>
      <c r="O2" s="74" t="str">
        <f>B7</f>
        <v>SV BW Münster-Sarmsheim 1918 e.V.</v>
      </c>
      <c r="P2" s="75"/>
      <c r="Q2" s="76"/>
      <c r="R2" s="39"/>
      <c r="S2" s="40"/>
      <c r="T2" s="40"/>
      <c r="U2" s="40"/>
      <c r="V2" s="40"/>
      <c r="W2" s="40"/>
      <c r="X2" s="40"/>
      <c r="Y2" s="40"/>
      <c r="Z2" s="40"/>
    </row>
    <row r="3" spans="2:27" x14ac:dyDescent="0.3">
      <c r="B3" s="86" t="s">
        <v>9</v>
      </c>
      <c r="C3" s="87"/>
      <c r="D3" s="87"/>
      <c r="E3" s="88"/>
      <c r="F3" s="77"/>
      <c r="G3" s="78"/>
      <c r="H3" s="79"/>
      <c r="I3" s="77"/>
      <c r="J3" s="78"/>
      <c r="K3" s="79"/>
      <c r="L3" s="77"/>
      <c r="M3" s="78"/>
      <c r="N3" s="79"/>
      <c r="O3" s="77"/>
      <c r="P3" s="78"/>
      <c r="Q3" s="79"/>
      <c r="R3" s="49" t="s">
        <v>20</v>
      </c>
      <c r="S3" s="49" t="s">
        <v>21</v>
      </c>
      <c r="T3" s="49" t="s">
        <v>22</v>
      </c>
      <c r="U3" s="49" t="s">
        <v>23</v>
      </c>
      <c r="V3" s="93" t="s">
        <v>24</v>
      </c>
      <c r="W3" s="94"/>
      <c r="X3" s="95"/>
      <c r="Y3" s="49" t="s">
        <v>25</v>
      </c>
      <c r="Z3" s="49" t="s">
        <v>26</v>
      </c>
      <c r="AA3" s="49" t="s">
        <v>33</v>
      </c>
    </row>
    <row r="4" spans="2:27" x14ac:dyDescent="0.3">
      <c r="B4" s="92" t="str">
        <f>Spielplan!C15</f>
        <v>VfB Bodenheim 09 e.V.</v>
      </c>
      <c r="C4" s="92"/>
      <c r="D4" s="92"/>
      <c r="E4" s="92"/>
      <c r="F4" s="71"/>
      <c r="G4" s="72"/>
      <c r="H4" s="73"/>
      <c r="I4" s="45" t="str">
        <f>H5</f>
        <v>-</v>
      </c>
      <c r="J4" s="42" t="s">
        <v>19</v>
      </c>
      <c r="K4" s="43" t="str">
        <f>F5</f>
        <v>-</v>
      </c>
      <c r="L4" s="45" t="str">
        <f>H6</f>
        <v>-</v>
      </c>
      <c r="M4" s="42" t="s">
        <v>19</v>
      </c>
      <c r="N4" s="43" t="str">
        <f>F6</f>
        <v>-</v>
      </c>
      <c r="O4" s="45" t="str">
        <f>H7</f>
        <v>-</v>
      </c>
      <c r="P4" s="42" t="s">
        <v>19</v>
      </c>
      <c r="Q4" s="43" t="str">
        <f>F7</f>
        <v>-</v>
      </c>
      <c r="R4" s="41">
        <f>IF(I4="-",0,1)+IF(L4="-",0,1)+IF(O4="-",0,1)</f>
        <v>0</v>
      </c>
      <c r="S4" s="41">
        <f>IF($I4&gt;$K4,1,0)+IF($L4&gt;$N4,1,0)+IF($O4&gt;$Q4,1,0)</f>
        <v>0</v>
      </c>
      <c r="T4" s="41">
        <f>R4-S4-U4</f>
        <v>0</v>
      </c>
      <c r="U4" s="41">
        <f>IF($I4&lt;$K4,1,0)+IF($L4&lt;$N4,1,0)+IF($O4&lt;$Q4,1,0)</f>
        <v>0</v>
      </c>
      <c r="V4" s="45" t="e">
        <f>I4+L4+O4</f>
        <v>#VALUE!</v>
      </c>
      <c r="W4" s="42" t="s">
        <v>19</v>
      </c>
      <c r="X4" s="43" t="e">
        <f>K4+N4+Q4</f>
        <v>#VALUE!</v>
      </c>
      <c r="Y4" s="46" t="e">
        <f>V4-X4</f>
        <v>#VALUE!</v>
      </c>
      <c r="Z4" s="41">
        <f>S4*3+T4*1</f>
        <v>0</v>
      </c>
      <c r="AA4" s="50"/>
    </row>
    <row r="5" spans="2:27" x14ac:dyDescent="0.3">
      <c r="B5" s="92" t="str">
        <f>Spielplan!C16</f>
        <v>TSG Drais 1876 e.V.</v>
      </c>
      <c r="C5" s="92"/>
      <c r="D5" s="92"/>
      <c r="E5" s="92"/>
      <c r="F5" s="45" t="str">
        <f>Spielplan!S23</f>
        <v>-</v>
      </c>
      <c r="G5" s="42" t="s">
        <v>19</v>
      </c>
      <c r="H5" s="43" t="str">
        <f>Spielplan!Q23</f>
        <v>-</v>
      </c>
      <c r="I5" s="44"/>
      <c r="J5" s="47"/>
      <c r="K5" s="48"/>
      <c r="L5" s="45" t="str">
        <f>K6</f>
        <v>-</v>
      </c>
      <c r="M5" s="42" t="s">
        <v>19</v>
      </c>
      <c r="N5" s="43" t="str">
        <f>I6</f>
        <v>-</v>
      </c>
      <c r="O5" s="45" t="str">
        <f>K7</f>
        <v>-</v>
      </c>
      <c r="P5" s="42" t="s">
        <v>19</v>
      </c>
      <c r="Q5" s="43" t="str">
        <f>I7</f>
        <v>-</v>
      </c>
      <c r="R5" s="41">
        <f>IF(F5="-",0,1)+IF(L5="-",0,1)+IF(O5="-",0,1)</f>
        <v>0</v>
      </c>
      <c r="S5" s="41">
        <f>IF($F5&gt;$H5,1,0)+IF($L5&gt;$N5,1,0)+IF($O5&gt;$Q5,1,0)</f>
        <v>0</v>
      </c>
      <c r="T5" s="41">
        <f t="shared" ref="T5:T7" si="0">R5-S5-U5</f>
        <v>0</v>
      </c>
      <c r="U5" s="41">
        <f>IF($F5&lt;$H5,1,0)+IF($L5&lt;$N5,1,0)+IF($O5&lt;$Q5,1,0)</f>
        <v>0</v>
      </c>
      <c r="V5" s="45" t="e">
        <f>F5+L5+O5</f>
        <v>#VALUE!</v>
      </c>
      <c r="W5" s="42" t="s">
        <v>19</v>
      </c>
      <c r="X5" s="43" t="e">
        <f>H5+N5+Q5</f>
        <v>#VALUE!</v>
      </c>
      <c r="Y5" s="46" t="e">
        <f>V5-X5</f>
        <v>#VALUE!</v>
      </c>
      <c r="Z5" s="41">
        <f t="shared" ref="Z5:Z7" si="1">S5*3+T5*1</f>
        <v>0</v>
      </c>
      <c r="AA5" s="50"/>
    </row>
    <row r="6" spans="2:27" x14ac:dyDescent="0.3">
      <c r="B6" s="92" t="str">
        <f>Spielplan!C17</f>
        <v>Offenbacher F.C. Kickers 1901 e.V.</v>
      </c>
      <c r="C6" s="92"/>
      <c r="D6" s="92"/>
      <c r="E6" s="92"/>
      <c r="F6" s="45" t="str">
        <f>Spielplan!S29</f>
        <v>-</v>
      </c>
      <c r="G6" s="42" t="s">
        <v>19</v>
      </c>
      <c r="H6" s="43" t="str">
        <f>Spielplan!Q29</f>
        <v>-</v>
      </c>
      <c r="I6" s="45" t="str">
        <f>Spielplan!S33</f>
        <v>-</v>
      </c>
      <c r="J6" s="42" t="s">
        <v>19</v>
      </c>
      <c r="K6" s="43" t="str">
        <f>Spielplan!Q33</f>
        <v>-</v>
      </c>
      <c r="L6" s="44"/>
      <c r="M6" s="47"/>
      <c r="N6" s="48"/>
      <c r="O6" s="45" t="str">
        <f>Spielplan!Q25</f>
        <v>-</v>
      </c>
      <c r="P6" s="42" t="s">
        <v>19</v>
      </c>
      <c r="Q6" s="43" t="str">
        <f>Spielplan!S25</f>
        <v>-</v>
      </c>
      <c r="R6" s="41">
        <f>IF(F6="-",0,1)+IF(I6="-",0,1)+IF(O6="-",0,1)</f>
        <v>0</v>
      </c>
      <c r="S6" s="41">
        <f>IF($F6&gt;$H6,1,0)+IF($I6&gt;$K6,1,0)+IF($O6&gt;$Q6,1,0)</f>
        <v>0</v>
      </c>
      <c r="T6" s="41">
        <f t="shared" si="0"/>
        <v>0</v>
      </c>
      <c r="U6" s="41">
        <f>IF($F6&lt;$H6,1,0)+IF($I6&lt;$K6,1,0)+IF($O6&lt;$Q6,1,0)</f>
        <v>0</v>
      </c>
      <c r="V6" s="45" t="e">
        <f>F6+I6+O6</f>
        <v>#VALUE!</v>
      </c>
      <c r="W6" s="42" t="s">
        <v>19</v>
      </c>
      <c r="X6" s="43" t="e">
        <f>H6+K6+Q6</f>
        <v>#VALUE!</v>
      </c>
      <c r="Y6" s="46" t="e">
        <f>V6-X6</f>
        <v>#VALUE!</v>
      </c>
      <c r="Z6" s="41">
        <f t="shared" si="1"/>
        <v>0</v>
      </c>
      <c r="AA6" s="50"/>
    </row>
    <row r="7" spans="2:27" x14ac:dyDescent="0.3">
      <c r="B7" s="92" t="str">
        <f>Spielplan!C18</f>
        <v>SV BW Münster-Sarmsheim 1918 e.V.</v>
      </c>
      <c r="C7" s="92"/>
      <c r="D7" s="92"/>
      <c r="E7" s="92"/>
      <c r="F7" s="45" t="str">
        <f>Spielplan!Q31</f>
        <v>-</v>
      </c>
      <c r="G7" s="42" t="s">
        <v>19</v>
      </c>
      <c r="H7" s="43" t="str">
        <f>Spielplan!S31</f>
        <v>-</v>
      </c>
      <c r="I7" s="45" t="str">
        <f>Spielplan!S27</f>
        <v>-</v>
      </c>
      <c r="J7" s="42" t="s">
        <v>19</v>
      </c>
      <c r="K7" s="43" t="str">
        <f>Spielplan!Q27</f>
        <v>-</v>
      </c>
      <c r="L7" s="45" t="str">
        <f>Spielplan!S25</f>
        <v>-</v>
      </c>
      <c r="M7" s="42" t="s">
        <v>19</v>
      </c>
      <c r="N7" s="43" t="str">
        <f>Spielplan!Q25</f>
        <v>-</v>
      </c>
      <c r="O7" s="44"/>
      <c r="P7" s="47"/>
      <c r="Q7" s="48"/>
      <c r="R7" s="41">
        <f>IF(F7="-",0,1)+IF(I7="-",0,1)+IF(L7="-",0,1)</f>
        <v>0</v>
      </c>
      <c r="S7" s="41">
        <f>IF($F7&gt;$H7,1,0)+IF($I7&gt;$K7,1,0)+IF($L7&gt;$N7,1,0)</f>
        <v>0</v>
      </c>
      <c r="T7" s="41">
        <f t="shared" si="0"/>
        <v>0</v>
      </c>
      <c r="U7" s="41">
        <f>IF($F7&lt;$H7,1,0)+IF($I7&lt;$K7,1,0)+IF($L7&lt;$N7,1,0)</f>
        <v>0</v>
      </c>
      <c r="V7" s="45" t="e">
        <f>F7+I7+L7</f>
        <v>#VALUE!</v>
      </c>
      <c r="W7" s="42" t="s">
        <v>19</v>
      </c>
      <c r="X7" s="43" t="e">
        <f>H7+K7+N7</f>
        <v>#VALUE!</v>
      </c>
      <c r="Y7" s="46" t="e">
        <f>V7-X7</f>
        <v>#VALUE!</v>
      </c>
      <c r="Z7" s="41">
        <f t="shared" si="1"/>
        <v>0</v>
      </c>
      <c r="AA7" s="50"/>
    </row>
    <row r="10" spans="2:27" ht="135.75" customHeight="1" x14ac:dyDescent="0.3">
      <c r="F10" s="80" t="str">
        <f>B12</f>
        <v xml:space="preserve">ZDF Sport Soma </v>
      </c>
      <c r="G10" s="81"/>
      <c r="H10" s="82"/>
      <c r="I10" s="74" t="str">
        <f>B13</f>
        <v>VfR Wormatia 08 Worms e.V.</v>
      </c>
      <c r="J10" s="75"/>
      <c r="K10" s="76"/>
      <c r="L10" s="74" t="str">
        <f>B14</f>
        <v>SG 01 Hoechst Classique e.V.</v>
      </c>
      <c r="M10" s="75"/>
      <c r="N10" s="76"/>
      <c r="O10" s="74" t="str">
        <f>B15</f>
        <v>SV Darmstadt 98 e.V.</v>
      </c>
      <c r="P10" s="75"/>
      <c r="Q10" s="76"/>
      <c r="R10" s="39"/>
      <c r="S10" s="40"/>
      <c r="T10" s="40"/>
      <c r="U10" s="40"/>
      <c r="V10" s="40"/>
      <c r="W10" s="40"/>
      <c r="X10" s="40"/>
      <c r="Y10" s="40"/>
      <c r="Z10" s="40"/>
    </row>
    <row r="11" spans="2:27" x14ac:dyDescent="0.3">
      <c r="B11" s="89" t="s">
        <v>10</v>
      </c>
      <c r="C11" s="90"/>
      <c r="D11" s="90"/>
      <c r="E11" s="91"/>
      <c r="F11" s="83"/>
      <c r="G11" s="84"/>
      <c r="H11" s="85"/>
      <c r="I11" s="77"/>
      <c r="J11" s="78"/>
      <c r="K11" s="79"/>
      <c r="L11" s="77"/>
      <c r="M11" s="78"/>
      <c r="N11" s="79"/>
      <c r="O11" s="77"/>
      <c r="P11" s="78"/>
      <c r="Q11" s="79"/>
      <c r="R11" s="49" t="s">
        <v>20</v>
      </c>
      <c r="S11" s="49" t="s">
        <v>21</v>
      </c>
      <c r="T11" s="49" t="s">
        <v>22</v>
      </c>
      <c r="U11" s="49" t="s">
        <v>23</v>
      </c>
      <c r="V11" s="93" t="s">
        <v>24</v>
      </c>
      <c r="W11" s="94"/>
      <c r="X11" s="95"/>
      <c r="Y11" s="49" t="s">
        <v>25</v>
      </c>
      <c r="Z11" s="49" t="s">
        <v>26</v>
      </c>
      <c r="AA11" s="49" t="s">
        <v>33</v>
      </c>
    </row>
    <row r="12" spans="2:27" ht="14.5" x14ac:dyDescent="0.35">
      <c r="B12" s="66" t="str">
        <f>Spielplan!I15</f>
        <v xml:space="preserve">ZDF Sport Soma </v>
      </c>
      <c r="C12" s="69"/>
      <c r="D12" s="69"/>
      <c r="E12" s="70"/>
      <c r="F12" s="71"/>
      <c r="G12" s="72"/>
      <c r="H12" s="73"/>
      <c r="I12" s="45" t="str">
        <f>Spielplan!Q24</f>
        <v>-</v>
      </c>
      <c r="J12" s="42" t="s">
        <v>19</v>
      </c>
      <c r="K12" s="43" t="str">
        <f>Spielplan!S24</f>
        <v>-</v>
      </c>
      <c r="L12" s="45" t="str">
        <f>Spielplan!Q30</f>
        <v>-</v>
      </c>
      <c r="M12" s="42" t="s">
        <v>19</v>
      </c>
      <c r="N12" s="43" t="str">
        <f>Spielplan!S30</f>
        <v>-</v>
      </c>
      <c r="O12" s="45" t="str">
        <f>Spielplan!S32</f>
        <v>-</v>
      </c>
      <c r="P12" s="42" t="s">
        <v>19</v>
      </c>
      <c r="Q12" s="43" t="str">
        <f>Spielplan!Q32</f>
        <v>-</v>
      </c>
      <c r="R12" s="41">
        <f>IF(I12="-",0,1)+IF(L12="-",0,1)+IF(O12="-",0,1)</f>
        <v>0</v>
      </c>
      <c r="S12" s="41">
        <f>IF($I12&gt;$K12,1,0)+IF($L12&gt;$N12,1,0)+IF($O12&gt;$Q12,1,0)</f>
        <v>0</v>
      </c>
      <c r="T12" s="41">
        <f>R12-S12-U12</f>
        <v>0</v>
      </c>
      <c r="U12" s="41">
        <f>IF($I12&lt;$K12,1,0)+IF($L12&lt;$N12,1,0)+IF($O12&lt;$Q12,1,0)</f>
        <v>0</v>
      </c>
      <c r="V12" s="45" t="e">
        <f>I12+L12+O12</f>
        <v>#VALUE!</v>
      </c>
      <c r="W12" s="42" t="s">
        <v>19</v>
      </c>
      <c r="X12" s="43" t="e">
        <f>K12+N12+Q12</f>
        <v>#VALUE!</v>
      </c>
      <c r="Y12" s="46" t="e">
        <f>V12-X12</f>
        <v>#VALUE!</v>
      </c>
      <c r="Z12" s="41">
        <f>S12*3+T12*1</f>
        <v>0</v>
      </c>
      <c r="AA12" s="50"/>
    </row>
    <row r="13" spans="2:27" x14ac:dyDescent="0.3">
      <c r="B13" s="66" t="str">
        <f>Spielplan!I16</f>
        <v>VfR Wormatia 08 Worms e.V.</v>
      </c>
      <c r="C13" s="67"/>
      <c r="D13" s="67"/>
      <c r="E13" s="68"/>
      <c r="F13" s="45" t="str">
        <f>K12</f>
        <v>-</v>
      </c>
      <c r="G13" s="42" t="s">
        <v>19</v>
      </c>
      <c r="H13" s="43" t="str">
        <f>I12</f>
        <v>-</v>
      </c>
      <c r="I13" s="44"/>
      <c r="J13" s="47"/>
      <c r="K13" s="48"/>
      <c r="L13" s="45" t="str">
        <f>Spielplan!Q34</f>
        <v>-</v>
      </c>
      <c r="M13" s="42" t="s">
        <v>19</v>
      </c>
      <c r="N13" s="43" t="str">
        <f>Spielplan!S34</f>
        <v>-</v>
      </c>
      <c r="O13" s="45" t="str">
        <f>Spielplan!Q28</f>
        <v>-</v>
      </c>
      <c r="P13" s="42" t="s">
        <v>19</v>
      </c>
      <c r="Q13" s="43" t="str">
        <f>Spielplan!S28</f>
        <v>-</v>
      </c>
      <c r="R13" s="41">
        <f>IF(F13="-",0,1)+IF(L13="-",0,1)+IF(O13="-",0,1)</f>
        <v>0</v>
      </c>
      <c r="S13" s="41">
        <f>IF($F13&gt;$H13,1,0)+IF($L13&gt;$N13,1,0)+IF($O13&gt;$Q13,1,0)</f>
        <v>0</v>
      </c>
      <c r="T13" s="41">
        <f t="shared" ref="T13:T15" si="2">R13-S13-U13</f>
        <v>0</v>
      </c>
      <c r="U13" s="41">
        <f>IF($F13&lt;$H13,1,0)+IF($L13&lt;$N13,1,0)+IF($O13&lt;$Q13,1,0)</f>
        <v>0</v>
      </c>
      <c r="V13" s="45" t="e">
        <f>F13+L13+O13</f>
        <v>#VALUE!</v>
      </c>
      <c r="W13" s="42" t="s">
        <v>19</v>
      </c>
      <c r="X13" s="43" t="e">
        <f>H13+N13+Q13</f>
        <v>#VALUE!</v>
      </c>
      <c r="Y13" s="46" t="e">
        <f>V13-X13</f>
        <v>#VALUE!</v>
      </c>
      <c r="Z13" s="41">
        <f t="shared" ref="Z13:Z15" si="3">S13*3+T13*1</f>
        <v>0</v>
      </c>
      <c r="AA13" s="50"/>
    </row>
    <row r="14" spans="2:27" x14ac:dyDescent="0.3">
      <c r="B14" s="66" t="str">
        <f>Spielplan!I17</f>
        <v>SG 01 Hoechst Classique e.V.</v>
      </c>
      <c r="C14" s="67"/>
      <c r="D14" s="67"/>
      <c r="E14" s="68"/>
      <c r="F14" s="45" t="str">
        <f>N12</f>
        <v>-</v>
      </c>
      <c r="G14" s="42" t="s">
        <v>19</v>
      </c>
      <c r="H14" s="43" t="str">
        <f>L12</f>
        <v>-</v>
      </c>
      <c r="I14" s="45" t="str">
        <f>N13</f>
        <v>-</v>
      </c>
      <c r="J14" s="42" t="s">
        <v>19</v>
      </c>
      <c r="K14" s="43" t="str">
        <f>L13</f>
        <v>-</v>
      </c>
      <c r="L14" s="44"/>
      <c r="M14" s="47"/>
      <c r="N14" s="48"/>
      <c r="O14" s="45" t="str">
        <f>Spielplan!Q26</f>
        <v>-</v>
      </c>
      <c r="P14" s="42" t="s">
        <v>19</v>
      </c>
      <c r="Q14" s="43" t="str">
        <f>Spielplan!S26</f>
        <v>-</v>
      </c>
      <c r="R14" s="41">
        <f>IF(F14="-",0,1)+IF(I14="-",0,1)+IF(O14="-",0,1)</f>
        <v>0</v>
      </c>
      <c r="S14" s="41">
        <f>IF($F14&gt;$H14,1,0)+IF($I14&gt;$K14,1,0)+IF($O14&gt;$Q14,1,0)</f>
        <v>0</v>
      </c>
      <c r="T14" s="41">
        <f t="shared" si="2"/>
        <v>0</v>
      </c>
      <c r="U14" s="41">
        <f>IF($F14&lt;$H14,1,0)+IF($I14&lt;$K14,1,0)+IF($O14&lt;$Q14,1,0)</f>
        <v>0</v>
      </c>
      <c r="V14" s="45" t="e">
        <f>F14+I14+O14</f>
        <v>#VALUE!</v>
      </c>
      <c r="W14" s="42" t="s">
        <v>19</v>
      </c>
      <c r="X14" s="43" t="e">
        <f>H14+K14+Q14</f>
        <v>#VALUE!</v>
      </c>
      <c r="Y14" s="46" t="e">
        <f>V14-X14</f>
        <v>#VALUE!</v>
      </c>
      <c r="Z14" s="41">
        <f t="shared" si="3"/>
        <v>0</v>
      </c>
      <c r="AA14" s="50"/>
    </row>
    <row r="15" spans="2:27" x14ac:dyDescent="0.3">
      <c r="B15" s="66" t="str">
        <f>Spielplan!I18</f>
        <v>SV Darmstadt 98 e.V.</v>
      </c>
      <c r="C15" s="67"/>
      <c r="D15" s="67"/>
      <c r="E15" s="68"/>
      <c r="F15" s="45" t="str">
        <f>Q12</f>
        <v>-</v>
      </c>
      <c r="G15" s="42" t="s">
        <v>19</v>
      </c>
      <c r="H15" s="43" t="str">
        <f>O12</f>
        <v>-</v>
      </c>
      <c r="I15" s="45" t="str">
        <f>Q13</f>
        <v>-</v>
      </c>
      <c r="J15" s="42" t="s">
        <v>19</v>
      </c>
      <c r="K15" s="43" t="str">
        <f>O13</f>
        <v>-</v>
      </c>
      <c r="L15" s="45" t="str">
        <f>Q14</f>
        <v>-</v>
      </c>
      <c r="M15" s="42" t="s">
        <v>19</v>
      </c>
      <c r="N15" s="43" t="str">
        <f>O14</f>
        <v>-</v>
      </c>
      <c r="O15" s="44"/>
      <c r="P15" s="47"/>
      <c r="Q15" s="48"/>
      <c r="R15" s="41">
        <f>IF(F15="-",0,1)+IF(I15="-",0,1)+IF(L15="-",0,1)</f>
        <v>0</v>
      </c>
      <c r="S15" s="41">
        <f>IF($F15&gt;$H15,1,0)+IF($I15&gt;$K15,1,0)+IF($L15&gt;$N15,1,0)</f>
        <v>0</v>
      </c>
      <c r="T15" s="41">
        <f t="shared" si="2"/>
        <v>0</v>
      </c>
      <c r="U15" s="41">
        <f>IF($F15&lt;$H15,1,0)+IF($I15&lt;$K15,1,0)+IF($L15&lt;$N15,1,0)</f>
        <v>0</v>
      </c>
      <c r="V15" s="45" t="e">
        <f>F15+I15+L15</f>
        <v>#VALUE!</v>
      </c>
      <c r="W15" s="42" t="s">
        <v>19</v>
      </c>
      <c r="X15" s="43" t="e">
        <f>H15+K15+N15</f>
        <v>#VALUE!</v>
      </c>
      <c r="Y15" s="46" t="e">
        <f>V15-X15</f>
        <v>#VALUE!</v>
      </c>
      <c r="Z15" s="41">
        <f t="shared" si="3"/>
        <v>0</v>
      </c>
      <c r="AA15" s="50"/>
    </row>
  </sheetData>
  <mergeCells count="22">
    <mergeCell ref="V3:X3"/>
    <mergeCell ref="V11:X11"/>
    <mergeCell ref="L10:N11"/>
    <mergeCell ref="O10:Q11"/>
    <mergeCell ref="I2:K3"/>
    <mergeCell ref="I10:K11"/>
    <mergeCell ref="L2:N3"/>
    <mergeCell ref="O2:Q3"/>
    <mergeCell ref="F2:H3"/>
    <mergeCell ref="F4:H4"/>
    <mergeCell ref="F10:H11"/>
    <mergeCell ref="B3:E3"/>
    <mergeCell ref="B11:E11"/>
    <mergeCell ref="B4:E4"/>
    <mergeCell ref="B5:E5"/>
    <mergeCell ref="B6:E6"/>
    <mergeCell ref="B7:E7"/>
    <mergeCell ref="B13:E13"/>
    <mergeCell ref="B14:E14"/>
    <mergeCell ref="B15:E15"/>
    <mergeCell ref="B12:E12"/>
    <mergeCell ref="F12:H12"/>
  </mergeCells>
  <pageMargins left="0.7" right="0.7" top="0.78740157499999996" bottom="0.78740157499999996" header="0.3" footer="0.3"/>
  <pageSetup paperSize="9" orientation="portrait" horizontalDpi="1200" verticalDpi="1200" r:id="rId1"/>
  <ignoredErrors>
    <ignoredError sqref="R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Spielplan</vt:lpstr>
      <vt:lpstr>Tabellen Vorrunde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HEMP Bjoern</dc:creator>
  <cp:lastModifiedBy>Björn Hemp</cp:lastModifiedBy>
  <dcterms:created xsi:type="dcterms:W3CDTF">2022-12-09T10:40:49Z</dcterms:created>
  <dcterms:modified xsi:type="dcterms:W3CDTF">2023-12-12T19:45:07Z</dcterms:modified>
</cp:coreProperties>
</file>